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 MePTCL Accounts Related Works\Tariff\2024-25\From commission\"/>
    </mc:Choice>
  </mc:AlternateContent>
  <xr:revisionPtr revIDLastSave="0" documentId="13_ncr:1_{9190799A-07D3-495F-BFB1-71B4298417B9}" xr6:coauthVersionLast="47" xr6:coauthVersionMax="47" xr10:uidLastSave="{00000000-0000-0000-0000-000000000000}"/>
  <bookViews>
    <workbookView xWindow="-120" yWindow="-120" windowWidth="20730" windowHeight="11760" xr2:uid="{ED9A1933-8FD7-435C-8916-338941661FB1}"/>
  </bookViews>
  <sheets>
    <sheet name="Grant-detail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9" i="1"/>
  <c r="M35" i="1" l="1"/>
  <c r="L35" i="1"/>
  <c r="K35" i="1"/>
  <c r="G34" i="1"/>
  <c r="H34" i="1"/>
  <c r="I34" i="1"/>
  <c r="J34" i="1"/>
  <c r="K34" i="1"/>
  <c r="L34" i="1"/>
  <c r="M34" i="1"/>
  <c r="F34" i="1"/>
  <c r="F35" i="1" s="1"/>
  <c r="J30" i="1"/>
  <c r="K30" i="1"/>
  <c r="L30" i="1"/>
  <c r="M30" i="1"/>
  <c r="G30" i="1"/>
  <c r="H30" i="1"/>
  <c r="I30" i="1"/>
  <c r="F30" i="1"/>
  <c r="G21" i="1" l="1"/>
  <c r="H21" i="1"/>
  <c r="I21" i="1"/>
  <c r="J21" i="1"/>
  <c r="K21" i="1"/>
  <c r="L21" i="1"/>
  <c r="M21" i="1"/>
  <c r="F21" i="1"/>
  <c r="L16" i="1"/>
  <c r="K16" i="1"/>
  <c r="J13" i="1" l="1"/>
  <c r="F11" i="1"/>
  <c r="F9" i="1"/>
  <c r="F16" i="1" l="1"/>
  <c r="M11" i="1"/>
  <c r="M16" i="1" s="1"/>
  <c r="I11" i="1"/>
  <c r="I16" i="1" s="1"/>
  <c r="I35" i="1" s="1"/>
  <c r="J12" i="1"/>
  <c r="J16" i="1" s="1"/>
  <c r="J35" i="1" s="1"/>
  <c r="G16" i="1" l="1"/>
  <c r="G35" i="1" s="1"/>
  <c r="H16" i="1"/>
  <c r="H35" i="1" s="1"/>
</calcChain>
</file>

<file path=xl/sharedStrings.xml><?xml version="1.0" encoding="utf-8"?>
<sst xmlns="http://schemas.openxmlformats.org/spreadsheetml/2006/main" count="50" uniqueCount="39">
  <si>
    <t>A.</t>
  </si>
  <si>
    <t>Scheme wise grant allocation details</t>
  </si>
  <si>
    <t>(Rs. In Lakhs)</t>
  </si>
  <si>
    <t>Sl. No.</t>
  </si>
  <si>
    <t>Scheme of Grant</t>
  </si>
  <si>
    <t>Details of scheme</t>
  </si>
  <si>
    <t>Grand Total</t>
  </si>
  <si>
    <t>Total Grant received till 31st March 2024</t>
  </si>
  <si>
    <t>The above format will be followed for True-up of FY 2024-25 and projection of FY 2026-27</t>
  </si>
  <si>
    <t>Grant received till 31st March 2025 (i.e. during FY 2024-25)</t>
  </si>
  <si>
    <t xml:space="preserve">Total amount </t>
  </si>
  <si>
    <t>Utilized in Asset class</t>
  </si>
  <si>
    <t>For True-Up year FY 2024-25</t>
  </si>
  <si>
    <t>Under Fixed asset</t>
  </si>
  <si>
    <t xml:space="preserve">Under CWIP </t>
  </si>
  <si>
    <t>Grant  Capitalized till 31st March 2025 (i.e. during FY 2024-25)</t>
  </si>
  <si>
    <t>Grant  Capitalized till 31st March 2024</t>
  </si>
  <si>
    <t>Total Grant Capitalized till 31st March 2025</t>
  </si>
  <si>
    <t>PSDF</t>
  </si>
  <si>
    <t>ABT Meters</t>
  </si>
  <si>
    <t>ADMS</t>
  </si>
  <si>
    <t>Bus Reactor Killing S/s</t>
  </si>
  <si>
    <t>HTLS khliehriat S/s</t>
  </si>
  <si>
    <t>HTLS Stage-I to Stage-III</t>
  </si>
  <si>
    <t>INDR</t>
  </si>
  <si>
    <t>NERSIP</t>
  </si>
  <si>
    <t>LAND COMPENSATION, ETC FOR ACQUISITION OF LAND FOR MYNKRE S/S UNDER NERPSIP (WORLD BANK FUNDING)</t>
  </si>
  <si>
    <t>Lumshnong LILO</t>
  </si>
  <si>
    <t>CONSTRUCTION OF 400KV D/C LINE FROM PALLATANA GBPP</t>
  </si>
  <si>
    <t>132 KV D/C LILO LINE OF RONGKHON - AMPATI LINE AT PAHARINAGAR ALONGWITH 1X25 MVA, 132/33 KV S/S AT PRAHARINAGAR</t>
  </si>
  <si>
    <t>FOR SURVEY OF 220 KV D/C LINE FROM MAWPHLANG TO ICHAMATI FOR POWER EVACUATION TO BANGLADESH</t>
  </si>
  <si>
    <t>132/33 KV, 2X20MVA S/S AT MENDIPATHAR</t>
  </si>
  <si>
    <t>REIMBURSEMENTOF STATE GST AGAINST SUPPLY/WORK DONE UNDER THE NERPSIP PROJECTS.</t>
  </si>
  <si>
    <t>State Govt. Grants</t>
  </si>
  <si>
    <t>RECONNAISSANCE SURVEY AND PREPARATION OF PROJECTS PROFILE FOR CONSTN. OF 220KV D/C LINEFROM NANGALBIBRA TO NEW SHILLONG VIA SOHRA &amp; MUSTEM LILO, ETC</t>
  </si>
  <si>
    <t>State Govt. Grants (Under Survey &amp; Investigation)</t>
  </si>
  <si>
    <t>FOR IMPLEMENTATION OF RECONNAISANCE SURVEY AND PREPARATION OF PROJECTS PROFILE FOR CONSTRUCTION OF 132KV D/C LINE FROM 132 KV NANGALBIBRA S/S TO 220/132KV NANGGALBIBRA S/S</t>
  </si>
  <si>
    <t>FOR RECONNAISSANCE SURVEY &amp; [PREPARATION OF PROJECT PROFILE FOR CONSTRUCTION OF 132KV D/C LINE FOR 220/132KV NEW SHILLONG S/S TO 132KV SOHRA S/S</t>
  </si>
  <si>
    <t>Reconciliation 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</si>
</sst>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i/>
      <sz val="11"/>
      <color theme="1"/>
      <name val="Cambria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0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/>
    <xf numFmtId="43" fontId="0" fillId="0" borderId="1" xfId="1" applyFont="1" applyBorder="1"/>
    <xf numFmtId="43" fontId="2" fillId="0" borderId="6" xfId="0" applyNumberFormat="1" applyFont="1" applyBorder="1" applyAlignment="1">
      <alignment vertical="center"/>
    </xf>
    <xf numFmtId="43" fontId="2" fillId="0" borderId="5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 wrapText="1"/>
    </xf>
    <xf numFmtId="0" fontId="0" fillId="2" borderId="1" xfId="0" applyFill="1" applyBorder="1" applyAlignment="1">
      <alignment wrapText="1"/>
    </xf>
    <xf numFmtId="2" fontId="2" fillId="0" borderId="25" xfId="0" applyNumberFormat="1" applyFont="1" applyBorder="1" applyAlignment="1">
      <alignment vertical="center"/>
    </xf>
    <xf numFmtId="0" fontId="1" fillId="0" borderId="20" xfId="0" applyFont="1" applyBorder="1" applyAlignment="1">
      <alignment horizontal="right" vertical="center"/>
    </xf>
    <xf numFmtId="43" fontId="1" fillId="0" borderId="27" xfId="0" applyNumberFormat="1" applyFont="1" applyBorder="1" applyAlignment="1">
      <alignment horizontal="right" vertical="center"/>
    </xf>
    <xf numFmtId="43" fontId="1" fillId="0" borderId="28" xfId="0" applyNumberFormat="1" applyFont="1" applyBorder="1" applyAlignment="1">
      <alignment horizontal="right" vertical="center"/>
    </xf>
    <xf numFmtId="43" fontId="1" fillId="0" borderId="29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43" fontId="2" fillId="0" borderId="1" xfId="1" applyFont="1" applyBorder="1" applyAlignment="1">
      <alignment horizontal="justify" vertical="center" wrapText="1"/>
    </xf>
    <xf numFmtId="43" fontId="2" fillId="0" borderId="1" xfId="1" applyFont="1" applyBorder="1" applyAlignment="1">
      <alignment vertical="center"/>
    </xf>
    <xf numFmtId="43" fontId="2" fillId="0" borderId="6" xfId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2" fillId="0" borderId="6" xfId="0" applyNumberFormat="1" applyFont="1" applyBorder="1" applyAlignment="1">
      <alignment vertical="center"/>
    </xf>
    <xf numFmtId="2" fontId="2" fillId="0" borderId="5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43" fontId="1" fillId="0" borderId="8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2" fillId="0" borderId="16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7922-6180-4EB8-B8A4-70EB3DECE391}">
  <dimension ref="A4:M38"/>
  <sheetViews>
    <sheetView tabSelected="1" topLeftCell="D27" zoomScale="95" workbookViewId="0">
      <selection activeCell="L35" sqref="L35:M35"/>
    </sheetView>
  </sheetViews>
  <sheetFormatPr defaultColWidth="8.85546875" defaultRowHeight="14.25" x14ac:dyDescent="0.25"/>
  <cols>
    <col min="1" max="1" width="8.85546875" style="3"/>
    <col min="2" max="2" width="9.5703125" style="3" customWidth="1"/>
    <col min="3" max="3" width="14.7109375" style="3" customWidth="1"/>
    <col min="4" max="4" width="38.42578125" style="3" customWidth="1"/>
    <col min="5" max="5" width="14.7109375" style="3" customWidth="1"/>
    <col min="6" max="6" width="15.85546875" style="3" customWidth="1"/>
    <col min="7" max="7" width="21.5703125" style="3" customWidth="1"/>
    <col min="8" max="9" width="18.7109375" style="3" customWidth="1"/>
    <col min="10" max="13" width="26.5703125" style="3" customWidth="1"/>
    <col min="14" max="14" width="14.28515625" style="3" customWidth="1"/>
    <col min="15" max="15" width="15.42578125" style="3" customWidth="1"/>
    <col min="16" max="16" width="15.28515625" style="3" customWidth="1"/>
    <col min="17" max="17" width="14.7109375" style="3" customWidth="1"/>
    <col min="18" max="19" width="15.7109375" style="3" customWidth="1"/>
    <col min="20" max="23" width="16" style="3" customWidth="1"/>
    <col min="24" max="16384" width="8.85546875" style="3"/>
  </cols>
  <sheetData>
    <row r="4" spans="1:13" x14ac:dyDescent="0.25">
      <c r="A4" s="1" t="s">
        <v>0</v>
      </c>
      <c r="B4" s="2" t="s">
        <v>1</v>
      </c>
    </row>
    <row r="5" spans="1:13" ht="15" thickBot="1" x14ac:dyDescent="0.3">
      <c r="M5" s="9" t="s">
        <v>2</v>
      </c>
    </row>
    <row r="6" spans="1:13" ht="14.45" customHeight="1" thickBot="1" x14ac:dyDescent="0.3">
      <c r="B6" s="48" t="s">
        <v>12</v>
      </c>
      <c r="C6" s="49"/>
      <c r="D6" s="49"/>
      <c r="E6" s="49"/>
      <c r="F6" s="49"/>
      <c r="G6" s="49"/>
      <c r="H6" s="49"/>
      <c r="I6" s="49"/>
      <c r="J6" s="49"/>
      <c r="K6" s="49"/>
      <c r="L6" s="50"/>
      <c r="M6" s="51"/>
    </row>
    <row r="7" spans="1:13" ht="57" x14ac:dyDescent="0.25">
      <c r="B7" s="10" t="s">
        <v>3</v>
      </c>
      <c r="C7" s="11" t="s">
        <v>4</v>
      </c>
      <c r="D7" s="11" t="s">
        <v>5</v>
      </c>
      <c r="E7" s="11" t="s">
        <v>11</v>
      </c>
      <c r="F7" s="11" t="s">
        <v>7</v>
      </c>
      <c r="G7" s="12" t="s">
        <v>9</v>
      </c>
      <c r="H7" s="57" t="s">
        <v>16</v>
      </c>
      <c r="I7" s="58"/>
      <c r="J7" s="57" t="s">
        <v>15</v>
      </c>
      <c r="K7" s="58"/>
      <c r="L7" s="57" t="s">
        <v>17</v>
      </c>
      <c r="M7" s="58"/>
    </row>
    <row r="8" spans="1:13" ht="28.5" x14ac:dyDescent="0.25">
      <c r="B8" s="13"/>
      <c r="C8" s="4"/>
      <c r="D8" s="4"/>
      <c r="E8" s="4"/>
      <c r="F8" s="4"/>
      <c r="G8" s="14"/>
      <c r="H8" s="13" t="s">
        <v>13</v>
      </c>
      <c r="I8" s="18" t="s">
        <v>14</v>
      </c>
      <c r="J8" s="13" t="s">
        <v>13</v>
      </c>
      <c r="K8" s="18" t="s">
        <v>14</v>
      </c>
      <c r="L8" s="25" t="s">
        <v>13</v>
      </c>
      <c r="M8" s="26" t="s">
        <v>14</v>
      </c>
    </row>
    <row r="9" spans="1:13" ht="15" x14ac:dyDescent="0.25">
      <c r="B9" s="53">
        <v>1</v>
      </c>
      <c r="C9" s="61" t="s">
        <v>18</v>
      </c>
      <c r="D9" s="21" t="s">
        <v>19</v>
      </c>
      <c r="E9" s="5"/>
      <c r="F9" s="31">
        <f>250.1+490</f>
        <v>740.1</v>
      </c>
      <c r="G9" s="31">
        <v>101.38</v>
      </c>
      <c r="H9" s="33">
        <f>F9+G9</f>
        <v>841.48</v>
      </c>
      <c r="I9" s="15"/>
      <c r="J9" s="33"/>
      <c r="K9" s="15"/>
      <c r="L9" s="37">
        <v>841.48</v>
      </c>
      <c r="M9" s="15"/>
    </row>
    <row r="10" spans="1:13" ht="15" x14ac:dyDescent="0.25">
      <c r="B10" s="59"/>
      <c r="C10" s="62"/>
      <c r="D10" s="21" t="s">
        <v>20</v>
      </c>
      <c r="E10" s="5"/>
      <c r="F10" s="31">
        <v>128.18270999999999</v>
      </c>
      <c r="G10" s="31"/>
      <c r="H10" s="31">
        <v>128.18270999999999</v>
      </c>
      <c r="I10" s="15"/>
      <c r="J10" s="33"/>
      <c r="K10" s="15"/>
      <c r="L10" s="37">
        <v>128.18270999999999</v>
      </c>
      <c r="M10" s="15"/>
    </row>
    <row r="11" spans="1:13" ht="15" x14ac:dyDescent="0.25">
      <c r="B11" s="59"/>
      <c r="C11" s="62"/>
      <c r="D11" s="21" t="s">
        <v>21</v>
      </c>
      <c r="E11" s="5"/>
      <c r="F11" s="31">
        <f>205.8+631</f>
        <v>836.8</v>
      </c>
      <c r="G11" s="31"/>
      <c r="H11" s="31">
        <f>205.8+631</f>
        <v>836.8</v>
      </c>
      <c r="I11" s="32">
        <f>G11</f>
        <v>0</v>
      </c>
      <c r="J11" s="19"/>
      <c r="K11" s="32"/>
      <c r="L11" s="37"/>
      <c r="M11" s="32">
        <f>G11</f>
        <v>0</v>
      </c>
    </row>
    <row r="12" spans="1:13" ht="15" x14ac:dyDescent="0.25">
      <c r="B12" s="59"/>
      <c r="C12" s="62"/>
      <c r="D12" s="30" t="s">
        <v>22</v>
      </c>
      <c r="E12" s="6"/>
      <c r="F12" s="31">
        <v>3839.1</v>
      </c>
      <c r="G12" s="31">
        <v>449.86</v>
      </c>
      <c r="H12" s="33"/>
      <c r="I12" s="33">
        <v>4288.96</v>
      </c>
      <c r="J12" s="33">
        <f>I12</f>
        <v>4288.96</v>
      </c>
      <c r="K12" s="15"/>
      <c r="L12" s="37">
        <v>4288.96</v>
      </c>
      <c r="M12" s="15"/>
    </row>
    <row r="13" spans="1:13" ht="15" x14ac:dyDescent="0.25">
      <c r="B13" s="59"/>
      <c r="C13" s="62"/>
      <c r="D13" s="30" t="s">
        <v>23</v>
      </c>
      <c r="E13" s="6"/>
      <c r="F13" s="31">
        <v>1948.9</v>
      </c>
      <c r="G13" s="31">
        <v>220.61</v>
      </c>
      <c r="H13" s="33"/>
      <c r="I13" s="33">
        <v>2169.5100000000002</v>
      </c>
      <c r="J13" s="33">
        <f>I13</f>
        <v>2169.5100000000002</v>
      </c>
      <c r="K13" s="15"/>
      <c r="L13" s="37">
        <v>2169.5100000000002</v>
      </c>
      <c r="M13" s="15"/>
    </row>
    <row r="14" spans="1:13" ht="15" x14ac:dyDescent="0.25">
      <c r="B14" s="59"/>
      <c r="C14" s="62"/>
      <c r="D14" s="30" t="s">
        <v>24</v>
      </c>
      <c r="E14" s="6"/>
      <c r="F14" s="31">
        <v>308.90102000000002</v>
      </c>
      <c r="G14" s="32">
        <v>0</v>
      </c>
      <c r="H14" s="31">
        <v>308.90102000000002</v>
      </c>
      <c r="I14" s="15"/>
      <c r="J14" s="33"/>
      <c r="K14" s="15"/>
      <c r="L14" s="37">
        <v>308.90102000000002</v>
      </c>
      <c r="M14" s="15"/>
    </row>
    <row r="15" spans="1:13" ht="15" x14ac:dyDescent="0.25">
      <c r="B15" s="60"/>
      <c r="C15" s="63"/>
      <c r="D15" s="21" t="s">
        <v>18</v>
      </c>
      <c r="E15" s="6"/>
      <c r="F15" s="31">
        <v>6423.3641900000002</v>
      </c>
      <c r="G15" s="32">
        <v>0</v>
      </c>
      <c r="H15" s="31">
        <v>6423.3641900000002</v>
      </c>
      <c r="I15" s="15"/>
      <c r="J15" s="33"/>
      <c r="K15" s="15"/>
      <c r="L15" s="37">
        <v>6423.3641900000002</v>
      </c>
      <c r="M15" s="15"/>
    </row>
    <row r="16" spans="1:13" x14ac:dyDescent="0.25">
      <c r="B16" s="20"/>
      <c r="C16" s="8" t="s">
        <v>10</v>
      </c>
      <c r="D16" s="21"/>
      <c r="E16" s="5"/>
      <c r="F16" s="34">
        <f>SUM(F9:F15)</f>
        <v>14225.34792</v>
      </c>
      <c r="G16" s="34">
        <f t="shared" ref="G16:M16" si="0">SUM(G9:G15)</f>
        <v>771.85</v>
      </c>
      <c r="H16" s="34">
        <f t="shared" si="0"/>
        <v>8538.7279200000012</v>
      </c>
      <c r="I16" s="34">
        <f t="shared" si="0"/>
        <v>6458.47</v>
      </c>
      <c r="J16" s="34">
        <f t="shared" si="0"/>
        <v>6458.47</v>
      </c>
      <c r="K16" s="34">
        <f t="shared" si="0"/>
        <v>0</v>
      </c>
      <c r="L16" s="34">
        <f t="shared" si="0"/>
        <v>14160.397919999999</v>
      </c>
      <c r="M16" s="34">
        <f t="shared" si="0"/>
        <v>0</v>
      </c>
    </row>
    <row r="17" spans="2:13" ht="60" x14ac:dyDescent="0.25">
      <c r="B17" s="53">
        <v>2</v>
      </c>
      <c r="C17" s="61" t="s">
        <v>25</v>
      </c>
      <c r="D17" s="36" t="s">
        <v>26</v>
      </c>
      <c r="E17" s="5"/>
      <c r="F17" s="31">
        <v>220.03489999999999</v>
      </c>
      <c r="G17" s="31">
        <v>0</v>
      </c>
      <c r="H17" s="31">
        <v>220.03489999999999</v>
      </c>
      <c r="I17" s="15"/>
      <c r="J17" s="31"/>
      <c r="K17" s="15"/>
      <c r="L17" s="31">
        <v>220.03489999999999</v>
      </c>
      <c r="M17" s="15"/>
    </row>
    <row r="18" spans="2:13" ht="60" x14ac:dyDescent="0.25">
      <c r="B18" s="59"/>
      <c r="C18" s="62"/>
      <c r="D18" s="36" t="s">
        <v>26</v>
      </c>
      <c r="E18" s="5"/>
      <c r="F18" s="31">
        <v>224.58226999999999</v>
      </c>
      <c r="G18" s="31">
        <v>0</v>
      </c>
      <c r="H18" s="31">
        <v>224.58226999999999</v>
      </c>
      <c r="I18" s="15"/>
      <c r="J18" s="31"/>
      <c r="K18" s="15"/>
      <c r="L18" s="31">
        <v>224.58226999999999</v>
      </c>
      <c r="M18" s="15"/>
    </row>
    <row r="19" spans="2:13" ht="60" x14ac:dyDescent="0.25">
      <c r="B19" s="59"/>
      <c r="C19" s="62"/>
      <c r="D19" s="36" t="s">
        <v>26</v>
      </c>
      <c r="E19" s="5"/>
      <c r="F19" s="31">
        <v>24.44876</v>
      </c>
      <c r="G19" s="31">
        <v>0</v>
      </c>
      <c r="H19" s="31">
        <v>24.44876</v>
      </c>
      <c r="I19" s="15"/>
      <c r="J19" s="31"/>
      <c r="K19" s="15"/>
      <c r="L19" s="31">
        <v>24.44876</v>
      </c>
      <c r="M19" s="15"/>
    </row>
    <row r="20" spans="2:13" ht="60" x14ac:dyDescent="0.25">
      <c r="B20" s="59"/>
      <c r="C20" s="62"/>
      <c r="D20" s="36" t="s">
        <v>26</v>
      </c>
      <c r="E20" s="6"/>
      <c r="F20" s="31">
        <v>301.48154</v>
      </c>
      <c r="G20" s="31">
        <v>0</v>
      </c>
      <c r="H20" s="31">
        <v>301.48154</v>
      </c>
      <c r="I20" s="15"/>
      <c r="J20" s="31"/>
      <c r="K20" s="15"/>
      <c r="L20" s="31">
        <v>301.48154</v>
      </c>
      <c r="M20" s="15"/>
    </row>
    <row r="21" spans="2:13" x14ac:dyDescent="0.25">
      <c r="B21" s="20"/>
      <c r="C21" s="8" t="s">
        <v>10</v>
      </c>
      <c r="D21" s="21"/>
      <c r="E21" s="5"/>
      <c r="F21" s="34">
        <f>SUM(F17:F20)</f>
        <v>770.54746999999998</v>
      </c>
      <c r="G21" s="34">
        <f t="shared" ref="G21:M21" si="1">SUM(G17:G20)</f>
        <v>0</v>
      </c>
      <c r="H21" s="34">
        <f t="shared" si="1"/>
        <v>770.54746999999998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770.54746999999998</v>
      </c>
      <c r="M21" s="34">
        <f t="shared" si="1"/>
        <v>0</v>
      </c>
    </row>
    <row r="22" spans="2:13" x14ac:dyDescent="0.25">
      <c r="B22" s="29">
        <v>3</v>
      </c>
      <c r="C22" s="38"/>
      <c r="D22" s="21" t="s">
        <v>27</v>
      </c>
      <c r="E22" s="5"/>
      <c r="F22" s="34">
        <v>108</v>
      </c>
      <c r="G22" s="39">
        <v>0</v>
      </c>
      <c r="H22" s="40"/>
      <c r="I22" s="39">
        <v>108</v>
      </c>
      <c r="J22" s="40"/>
      <c r="K22" s="39"/>
      <c r="L22" s="41"/>
      <c r="M22" s="39">
        <v>108</v>
      </c>
    </row>
    <row r="23" spans="2:13" ht="30" x14ac:dyDescent="0.25">
      <c r="B23" s="52">
        <v>4</v>
      </c>
      <c r="C23" s="61" t="s">
        <v>33</v>
      </c>
      <c r="D23" s="43" t="s">
        <v>28</v>
      </c>
      <c r="E23" s="5"/>
      <c r="F23" s="44">
        <v>300</v>
      </c>
      <c r="G23" s="44">
        <v>0</v>
      </c>
      <c r="H23" s="44">
        <v>300</v>
      </c>
      <c r="I23" s="15"/>
      <c r="J23" s="19"/>
      <c r="K23" s="15"/>
      <c r="L23" s="44">
        <v>300</v>
      </c>
      <c r="M23" s="15"/>
    </row>
    <row r="24" spans="2:13" ht="60" x14ac:dyDescent="0.25">
      <c r="B24" s="52"/>
      <c r="C24" s="62"/>
      <c r="D24" s="43" t="s">
        <v>29</v>
      </c>
      <c r="E24" s="5"/>
      <c r="F24" s="45">
        <v>1134</v>
      </c>
      <c r="G24" s="46">
        <v>0</v>
      </c>
      <c r="H24" s="19"/>
      <c r="I24" s="46">
        <v>1134</v>
      </c>
      <c r="J24" s="19"/>
      <c r="K24" s="15"/>
      <c r="L24" s="27"/>
      <c r="M24" s="46">
        <v>1134</v>
      </c>
    </row>
    <row r="25" spans="2:13" ht="45" x14ac:dyDescent="0.25">
      <c r="B25" s="52"/>
      <c r="C25" s="62"/>
      <c r="D25" s="43" t="s">
        <v>30</v>
      </c>
      <c r="E25" s="5"/>
      <c r="F25" s="6">
        <v>17.47</v>
      </c>
      <c r="G25" s="15">
        <v>0</v>
      </c>
      <c r="H25" s="19"/>
      <c r="I25" s="15">
        <v>17.47</v>
      </c>
      <c r="J25" s="19"/>
      <c r="K25" s="15"/>
      <c r="L25" s="27"/>
      <c r="M25" s="15">
        <v>17.47</v>
      </c>
    </row>
    <row r="26" spans="2:13" ht="30" x14ac:dyDescent="0.25">
      <c r="B26" s="52"/>
      <c r="C26" s="62"/>
      <c r="D26" s="64" t="s">
        <v>31</v>
      </c>
      <c r="E26" s="5"/>
      <c r="F26" s="47">
        <v>92.5</v>
      </c>
      <c r="G26" s="65">
        <v>0</v>
      </c>
      <c r="H26" s="66">
        <v>92.5</v>
      </c>
      <c r="I26" s="15"/>
      <c r="J26" s="19"/>
      <c r="K26" s="15"/>
      <c r="L26" s="37">
        <v>92.5</v>
      </c>
      <c r="M26" s="15"/>
    </row>
    <row r="27" spans="2:13" ht="45" x14ac:dyDescent="0.25">
      <c r="B27" s="52"/>
      <c r="C27" s="62"/>
      <c r="D27" s="43" t="s">
        <v>32</v>
      </c>
      <c r="E27" s="5"/>
      <c r="F27" s="6">
        <v>135.78</v>
      </c>
      <c r="G27" s="15">
        <v>0</v>
      </c>
      <c r="H27" s="19"/>
      <c r="I27" s="15">
        <v>135.78</v>
      </c>
      <c r="J27" s="19"/>
      <c r="K27" s="15"/>
      <c r="L27" s="27"/>
      <c r="M27" s="15">
        <v>135.78</v>
      </c>
    </row>
    <row r="28" spans="2:13" x14ac:dyDescent="0.25">
      <c r="B28" s="52"/>
      <c r="C28" s="62"/>
      <c r="D28" s="21" t="s">
        <v>38</v>
      </c>
      <c r="E28" s="6"/>
      <c r="F28" s="6">
        <v>-287</v>
      </c>
      <c r="G28" s="15">
        <v>0</v>
      </c>
      <c r="H28" s="19"/>
      <c r="I28" s="15"/>
      <c r="J28" s="19"/>
      <c r="K28" s="15"/>
      <c r="L28" s="27"/>
      <c r="M28" s="15"/>
    </row>
    <row r="29" spans="2:13" x14ac:dyDescent="0.25">
      <c r="B29" s="53"/>
      <c r="C29" s="63"/>
      <c r="D29" s="35"/>
      <c r="E29" s="22"/>
      <c r="F29" s="22"/>
      <c r="G29" s="23"/>
      <c r="H29" s="24"/>
      <c r="I29" s="23"/>
      <c r="J29" s="24"/>
      <c r="K29" s="23"/>
      <c r="L29" s="28"/>
      <c r="M29" s="15"/>
    </row>
    <row r="30" spans="2:13" ht="15" thickBot="1" x14ac:dyDescent="0.3">
      <c r="B30" s="54"/>
      <c r="C30" s="17" t="s">
        <v>10</v>
      </c>
      <c r="D30" s="42"/>
      <c r="E30" s="16"/>
      <c r="F30" s="69">
        <f>SUM(F23:F29)</f>
        <v>1392.75</v>
      </c>
      <c r="G30" s="69">
        <f t="shared" ref="G30:I30" si="2">SUM(G23:G29)</f>
        <v>0</v>
      </c>
      <c r="H30" s="69">
        <f t="shared" si="2"/>
        <v>392.5</v>
      </c>
      <c r="I30" s="69">
        <f t="shared" si="2"/>
        <v>1287.25</v>
      </c>
      <c r="J30" s="69">
        <f>SUM(J23:J29)</f>
        <v>0</v>
      </c>
      <c r="K30" s="69">
        <f t="shared" ref="K30" si="3">SUM(K23:K29)</f>
        <v>0</v>
      </c>
      <c r="L30" s="69">
        <f t="shared" ref="L30" si="4">SUM(L23:L29)</f>
        <v>392.5</v>
      </c>
      <c r="M30" s="69">
        <f t="shared" ref="M30" si="5">SUM(M23:M29)</f>
        <v>1287.25</v>
      </c>
    </row>
    <row r="31" spans="2:13" ht="75" x14ac:dyDescent="0.25">
      <c r="B31" s="52">
        <v>3</v>
      </c>
      <c r="C31" s="61" t="s">
        <v>35</v>
      </c>
      <c r="D31" s="68" t="s">
        <v>34</v>
      </c>
      <c r="E31" s="5"/>
      <c r="F31" s="67">
        <v>75.819999999999993</v>
      </c>
      <c r="G31" s="15">
        <v>0</v>
      </c>
      <c r="H31" s="19"/>
      <c r="I31" s="15">
        <v>75.819999999999993</v>
      </c>
      <c r="J31" s="19"/>
      <c r="K31" s="15"/>
      <c r="L31" s="27"/>
      <c r="M31" s="15">
        <v>75.819999999999993</v>
      </c>
    </row>
    <row r="32" spans="2:13" ht="90" x14ac:dyDescent="0.25">
      <c r="B32" s="52"/>
      <c r="C32" s="62"/>
      <c r="D32" s="43" t="s">
        <v>36</v>
      </c>
      <c r="E32" s="5"/>
      <c r="F32" s="6">
        <v>3.37</v>
      </c>
      <c r="G32" s="15">
        <v>0</v>
      </c>
      <c r="H32" s="19"/>
      <c r="I32" s="15">
        <v>3.37</v>
      </c>
      <c r="J32" s="19"/>
      <c r="K32" s="15"/>
      <c r="L32" s="27"/>
      <c r="M32" s="15">
        <v>3.37</v>
      </c>
    </row>
    <row r="33" spans="2:13" ht="75" x14ac:dyDescent="0.25">
      <c r="B33" s="52"/>
      <c r="C33" s="62"/>
      <c r="D33" s="43" t="s">
        <v>37</v>
      </c>
      <c r="E33" s="5"/>
      <c r="F33" s="6">
        <v>22.11</v>
      </c>
      <c r="G33" s="15">
        <v>0</v>
      </c>
      <c r="H33" s="19"/>
      <c r="I33" s="15">
        <v>22.81</v>
      </c>
      <c r="J33" s="19"/>
      <c r="K33" s="15"/>
      <c r="L33" s="27"/>
      <c r="M33" s="15">
        <v>22.81</v>
      </c>
    </row>
    <row r="34" spans="2:13" ht="15" thickBot="1" x14ac:dyDescent="0.3">
      <c r="B34" s="54"/>
      <c r="C34" s="17" t="s">
        <v>10</v>
      </c>
      <c r="D34" s="42"/>
      <c r="E34" s="16"/>
      <c r="F34" s="70">
        <f>SUM(F31:F33)</f>
        <v>101.3</v>
      </c>
      <c r="G34" s="70">
        <f t="shared" ref="G34:M34" si="6">SUM(G31:G33)</f>
        <v>0</v>
      </c>
      <c r="H34" s="70">
        <f t="shared" si="6"/>
        <v>0</v>
      </c>
      <c r="I34" s="70">
        <f t="shared" si="6"/>
        <v>102</v>
      </c>
      <c r="J34" s="70">
        <f t="shared" si="6"/>
        <v>0</v>
      </c>
      <c r="K34" s="70">
        <f t="shared" si="6"/>
        <v>0</v>
      </c>
      <c r="L34" s="70">
        <f t="shared" si="6"/>
        <v>0</v>
      </c>
      <c r="M34" s="70">
        <f t="shared" si="6"/>
        <v>102</v>
      </c>
    </row>
    <row r="35" spans="2:13" ht="15" thickBot="1" x14ac:dyDescent="0.3">
      <c r="B35" s="55" t="s">
        <v>6</v>
      </c>
      <c r="C35" s="56"/>
      <c r="D35" s="56"/>
      <c r="E35" s="56"/>
      <c r="F35" s="71">
        <f>F34+F30+F22+F21+F16</f>
        <v>16597.945390000001</v>
      </c>
      <c r="G35" s="71">
        <f>G34+G30+G22+G21+G16</f>
        <v>771.85</v>
      </c>
      <c r="H35" s="71">
        <f>H34+H30+H22+H21+H16</f>
        <v>9701.7753900000007</v>
      </c>
      <c r="I35" s="71">
        <f>I34+I30+I22+I21+I16</f>
        <v>7955.72</v>
      </c>
      <c r="J35" s="71">
        <f>J34+J30+J22+J21+J16</f>
        <v>6458.47</v>
      </c>
      <c r="K35" s="71">
        <f>K34+K30+K22+K21+K16</f>
        <v>0</v>
      </c>
      <c r="L35" s="71">
        <f>L34+L30+L22+L21+L16</f>
        <v>15323.445389999999</v>
      </c>
      <c r="M35" s="71">
        <f>M34+M30+M22+M21+M16</f>
        <v>1497.25</v>
      </c>
    </row>
    <row r="37" spans="2:13" x14ac:dyDescent="0.25">
      <c r="B37" s="7" t="s">
        <v>8</v>
      </c>
    </row>
    <row r="38" spans="2:13" x14ac:dyDescent="0.25">
      <c r="B38" s="7"/>
    </row>
  </sheetData>
  <mergeCells count="13">
    <mergeCell ref="B6:M6"/>
    <mergeCell ref="B31:B34"/>
    <mergeCell ref="B35:E35"/>
    <mergeCell ref="J7:K7"/>
    <mergeCell ref="H7:I7"/>
    <mergeCell ref="B9:B15"/>
    <mergeCell ref="C9:C15"/>
    <mergeCell ref="B17:B20"/>
    <mergeCell ref="L7:M7"/>
    <mergeCell ref="C17:C20"/>
    <mergeCell ref="C31:C33"/>
    <mergeCell ref="B23:B30"/>
    <mergeCell ref="C23:C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1f62f0-0511-4d17-a076-878e40549982" xsi:nil="true"/>
    <lcf76f155ced4ddcb4097134ff3c332f xmlns="0508b0c6-d943-4577-ae4c-84b656c09f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3E93C2172E34383842067FE3A7EF6" ma:contentTypeVersion="12" ma:contentTypeDescription="Create a new document." ma:contentTypeScope="" ma:versionID="8cc70230c6a4238b8730f811c2724d72">
  <xsd:schema xmlns:xsd="http://www.w3.org/2001/XMLSchema" xmlns:xs="http://www.w3.org/2001/XMLSchema" xmlns:p="http://schemas.microsoft.com/office/2006/metadata/properties" xmlns:ns2="0508b0c6-d943-4577-ae4c-84b656c09f0c" xmlns:ns3="071f62f0-0511-4d17-a076-878e40549982" targetNamespace="http://schemas.microsoft.com/office/2006/metadata/properties" ma:root="true" ma:fieldsID="5c1299dd4c534b7571e9b97240340d14" ns2:_="" ns3:_="">
    <xsd:import namespace="0508b0c6-d943-4577-ae4c-84b656c09f0c"/>
    <xsd:import namespace="071f62f0-0511-4d17-a076-878e4054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b0c6-d943-4577-ae4c-84b656c09f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f62f0-0511-4d17-a076-878e4054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b3f8c-3d23-46c5-a751-6bb814e545fc}" ma:internalName="TaxCatchAll" ma:showField="CatchAllData" ma:web="071f62f0-0511-4d17-a076-878e4054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F6021B-B6B1-495B-9400-9CC6C9A7B6B5}">
  <ds:schemaRefs>
    <ds:schemaRef ds:uri="http://schemas.microsoft.com/office/2006/metadata/properties"/>
    <ds:schemaRef ds:uri="http://schemas.microsoft.com/office/infopath/2007/PartnerControls"/>
    <ds:schemaRef ds:uri="071f62f0-0511-4d17-a076-878e40549982"/>
    <ds:schemaRef ds:uri="0508b0c6-d943-4577-ae4c-84b656c09f0c"/>
  </ds:schemaRefs>
</ds:datastoreItem>
</file>

<file path=customXml/itemProps2.xml><?xml version="1.0" encoding="utf-8"?>
<ds:datastoreItem xmlns:ds="http://schemas.openxmlformats.org/officeDocument/2006/customXml" ds:itemID="{EB3094BC-C908-4966-AF94-330D123852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C9C891-F80F-4170-96A3-CD1440F01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b0c6-d943-4577-ae4c-84b656c09f0c"/>
    <ds:schemaRef ds:uri="071f62f0-0511-4d17-a076-878e4054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Grant-details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Saha, Nirjhar</dc:creator>
  <cp:lastModifiedBy>HP</cp:lastModifiedBy>
  <dcterms:created xsi:type="dcterms:W3CDTF">2024-12-20T08:46:07Z</dcterms:created>
  <dcterms:modified xsi:type="dcterms:W3CDTF">2026-01-10T14:54:30Z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2024-12-20T08:46:10Z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9215f414-812c-4f80-9de2-a46afb350609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0x0101007333E93C2172E34383842067FE3A7EF6</vt:lpwstr>
  </property>
  <property fmtid="{D5CDD505-2E9C-101B-9397-08002B2CF9AE}" pid="10" name="MediaServiceImageTags">
    <vt:lpwstr/>
  </property>
</Properties>
</file>